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A 项目文件\AAAAAAAAAAAAAAA ALT K\Helium Recovery System\Project 30\"/>
    </mc:Choice>
  </mc:AlternateContent>
  <xr:revisionPtr revIDLastSave="0" documentId="13_ncr:1_{86B2A1C4-EC20-4020-881C-85D5E72404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alculation for HR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J31" i="5"/>
  <c r="C19" i="5" s="1"/>
  <c r="J29" i="5"/>
  <c r="J30" i="5" s="1"/>
  <c r="C12" i="5" l="1"/>
  <c r="C31" i="5"/>
  <c r="C18" i="5" s="1"/>
  <c r="C29" i="5"/>
  <c r="C30" i="5" s="1"/>
  <c r="C9" i="5"/>
</calcChain>
</file>

<file path=xl/sharedStrings.xml><?xml version="1.0" encoding="utf-8"?>
<sst xmlns="http://schemas.openxmlformats.org/spreadsheetml/2006/main" count="69" uniqueCount="41">
  <si>
    <t>kPa abs</t>
    <phoneticPr fontId="2" type="noConversion"/>
  </si>
  <si>
    <t>Tank of Recovery</t>
    <phoneticPr fontId="2" type="noConversion"/>
  </si>
  <si>
    <t>Part</t>
    <phoneticPr fontId="2" type="noConversion"/>
  </si>
  <si>
    <t>Ratio=(1-(P2/P1))%</t>
    <phoneticPr fontId="2" type="noConversion"/>
  </si>
  <si>
    <t>P2  V1</t>
    <phoneticPr fontId="2" type="noConversion"/>
  </si>
  <si>
    <t>The Pressure after recovery (P2)</t>
    <phoneticPr fontId="2" type="noConversion"/>
  </si>
  <si>
    <t>The Test Pressure (P1)</t>
    <phoneticPr fontId="2" type="noConversion"/>
  </si>
  <si>
    <t>The Volume of Part (V1)</t>
    <phoneticPr fontId="2" type="noConversion"/>
  </si>
  <si>
    <t>L</t>
    <phoneticPr fontId="2" type="noConversion"/>
  </si>
  <si>
    <t>L/s</t>
    <phoneticPr fontId="2" type="noConversion"/>
  </si>
  <si>
    <t>m3/h</t>
    <phoneticPr fontId="2" type="noConversion"/>
  </si>
  <si>
    <t>s</t>
    <phoneticPr fontId="2" type="noConversion"/>
  </si>
  <si>
    <t>Pa</t>
    <phoneticPr fontId="2" type="noConversion"/>
  </si>
  <si>
    <t>nl/min</t>
    <phoneticPr fontId="2" type="noConversion"/>
  </si>
  <si>
    <t>P1   V1</t>
    <phoneticPr fontId="2" type="noConversion"/>
  </si>
  <si>
    <t>C/T：</t>
    <phoneticPr fontId="2" type="noConversion"/>
  </si>
  <si>
    <t>Pr    Vr</t>
    <phoneticPr fontId="2" type="noConversion"/>
  </si>
  <si>
    <t>P2   Vr</t>
    <phoneticPr fontId="2" type="noConversion"/>
  </si>
  <si>
    <t>The Volume of Tank of Recovery (Vr)</t>
    <phoneticPr fontId="2" type="noConversion"/>
  </si>
  <si>
    <t>The Vacuum of Tank of Recovery (Pr)</t>
    <phoneticPr fontId="2" type="noConversion"/>
  </si>
  <si>
    <t>(Pr*Vr)+(P1*V1)=P2*(V1+Vr)</t>
    <phoneticPr fontId="2" type="noConversion"/>
  </si>
  <si>
    <t xml:space="preserve">Capacity of Recovery: </t>
    <phoneticPr fontId="2" type="noConversion"/>
  </si>
  <si>
    <t>The Rate of Recovery</t>
    <phoneticPr fontId="2" type="noConversion"/>
  </si>
  <si>
    <t>CT of HRS=</t>
    <phoneticPr fontId="2" type="noConversion"/>
  </si>
  <si>
    <t>the Time of Pump Evacuate Part</t>
    <phoneticPr fontId="2" type="noConversion"/>
  </si>
  <si>
    <t>the Time of Pump Evacuate the Recovery Tank</t>
    <phoneticPr fontId="2" type="noConversion"/>
  </si>
  <si>
    <t>Recovery Time=</t>
    <phoneticPr fontId="2" type="noConversion"/>
  </si>
  <si>
    <t>Evaluate Time</t>
    <phoneticPr fontId="2" type="noConversion"/>
  </si>
  <si>
    <t>for calculate speed</t>
    <phoneticPr fontId="2" type="noConversion"/>
  </si>
  <si>
    <t>for calculate time</t>
    <phoneticPr fontId="2" type="noConversion"/>
  </si>
  <si>
    <t>Target Volume:</t>
    <phoneticPr fontId="2" type="noConversion"/>
  </si>
  <si>
    <t>the Time of Helium Share from Part to Recovery Tank</t>
    <phoneticPr fontId="2" type="noConversion"/>
  </si>
  <si>
    <t>Pump Speed Setting:</t>
    <phoneticPr fontId="2" type="noConversion"/>
  </si>
  <si>
    <t>Calculating Pump Speed:</t>
    <phoneticPr fontId="2" type="noConversion"/>
  </si>
  <si>
    <t>Calculating Time:</t>
    <phoneticPr fontId="2" type="noConversion"/>
  </si>
  <si>
    <t>The Initial Pressure</t>
    <phoneticPr fontId="2" type="noConversion"/>
  </si>
  <si>
    <t>The Time Setting:</t>
    <phoneticPr fontId="2" type="noConversion"/>
  </si>
  <si>
    <t>The End Pressure</t>
    <phoneticPr fontId="2" type="noConversion"/>
  </si>
  <si>
    <t>Sharing</t>
    <phoneticPr fontId="2" type="noConversion"/>
  </si>
  <si>
    <t>The Helium Recovery System (Calculation) from UPTON</t>
    <phoneticPr fontId="2" type="noConversion"/>
  </si>
  <si>
    <t>Evacuate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</si>
</sst>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/>
    <xf numFmtId="0" fontId="0" fillId="0" borderId="11" xfId="0" applyBorder="1"/>
    <xf numFmtId="2" fontId="0" fillId="3" borderId="0" xfId="0" applyNumberFormat="1" applyFill="1"/>
    <xf numFmtId="0" fontId="3" fillId="0" borderId="0" xfId="0" applyFont="1" applyAlignment="1">
      <alignment horizontal="left" vertical="center"/>
    </xf>
    <xf numFmtId="0" fontId="4" fillId="0" borderId="0" xfId="0" applyFont="1"/>
    <xf numFmtId="10" fontId="0" fillId="5" borderId="0" xfId="0" applyNumberFormat="1" applyFill="1"/>
    <xf numFmtId="2" fontId="3" fillId="5" borderId="0" xfId="0" applyNumberFormat="1" applyFont="1" applyFill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76" fontId="3" fillId="3" borderId="0" xfId="0" applyNumberFormat="1" applyFont="1" applyFill="1" applyAlignment="1">
      <alignment horizontal="center"/>
    </xf>
    <xf numFmtId="176" fontId="3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0" fontId="0" fillId="0" borderId="0" xfId="1" applyNumberFormat="1" applyFont="1" applyFill="1" applyAlignment="1"/>
    <xf numFmtId="0" fontId="0" fillId="0" borderId="0" xfId="0" applyAlignment="1">
      <alignment horizontal="right"/>
    </xf>
    <xf numFmtId="177" fontId="0" fillId="3" borderId="0" xfId="0" applyNumberFormat="1" applyFill="1"/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11" xfId="0" applyFont="1" applyBorder="1"/>
    <xf numFmtId="0" fontId="0" fillId="0" borderId="0" xfId="0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</xdr:colOff>
      <xdr:row>13</xdr:row>
      <xdr:rowOff>99060</xdr:rowOff>
    </xdr:from>
    <xdr:to>
      <xdr:col>8</xdr:col>
      <xdr:colOff>381000</xdr:colOff>
      <xdr:row>14</xdr:row>
      <xdr:rowOff>68580</xdr:rowOff>
    </xdr:to>
    <xdr:sp macro="" textlink="">
      <xdr:nvSpPr>
        <xdr:cNvPr id="2" name="箭头: 左 1">
          <a:extLst>
            <a:ext uri="{FF2B5EF4-FFF2-40B4-BE49-F238E27FC236}">
              <a16:creationId xmlns:a16="http://schemas.microsoft.com/office/drawing/2014/main" id="{954A3D95-4EF7-78F5-CF0F-B24AD4BE3BF2}"/>
            </a:ext>
          </a:extLst>
        </xdr:cNvPr>
        <xdr:cNvSpPr/>
      </xdr:nvSpPr>
      <xdr:spPr>
        <a:xfrm>
          <a:off x="6598920" y="2430780"/>
          <a:ext cx="274320" cy="14478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15</xdr:col>
      <xdr:colOff>175260</xdr:colOff>
      <xdr:row>7</xdr:row>
      <xdr:rowOff>45720</xdr:rowOff>
    </xdr:from>
    <xdr:to>
      <xdr:col>15</xdr:col>
      <xdr:colOff>327660</xdr:colOff>
      <xdr:row>8</xdr:row>
      <xdr:rowOff>144780</xdr:rowOff>
    </xdr:to>
    <xdr:sp macro="" textlink="">
      <xdr:nvSpPr>
        <xdr:cNvPr id="3" name="箭头: 左 2">
          <a:extLst>
            <a:ext uri="{FF2B5EF4-FFF2-40B4-BE49-F238E27FC236}">
              <a16:creationId xmlns:a16="http://schemas.microsoft.com/office/drawing/2014/main" id="{28CDC441-46FB-41A7-AF9F-FEC965A0EE43}"/>
            </a:ext>
          </a:extLst>
        </xdr:cNvPr>
        <xdr:cNvSpPr/>
      </xdr:nvSpPr>
      <xdr:spPr>
        <a:xfrm rot="16200000">
          <a:off x="10736580" y="1562100"/>
          <a:ext cx="274320" cy="1524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18</xdr:col>
      <xdr:colOff>381000</xdr:colOff>
      <xdr:row>7</xdr:row>
      <xdr:rowOff>53340</xdr:rowOff>
    </xdr:from>
    <xdr:to>
      <xdr:col>18</xdr:col>
      <xdr:colOff>533400</xdr:colOff>
      <xdr:row>8</xdr:row>
      <xdr:rowOff>152400</xdr:rowOff>
    </xdr:to>
    <xdr:sp macro="" textlink="">
      <xdr:nvSpPr>
        <xdr:cNvPr id="4" name="箭头: 左 3">
          <a:extLst>
            <a:ext uri="{FF2B5EF4-FFF2-40B4-BE49-F238E27FC236}">
              <a16:creationId xmlns:a16="http://schemas.microsoft.com/office/drawing/2014/main" id="{ACF27E6A-1B41-4D4E-9728-81AFCA6BA4AD}"/>
            </a:ext>
          </a:extLst>
        </xdr:cNvPr>
        <xdr:cNvSpPr/>
      </xdr:nvSpPr>
      <xdr:spPr>
        <a:xfrm rot="16200000">
          <a:off x="12519660" y="1569720"/>
          <a:ext cx="274320" cy="1524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7A7F-8A6C-4E24-A24F-11F1BD955A86}">
  <dimension ref="B2:T33"/>
  <sheetViews>
    <sheetView tabSelected="1" workbookViewId="0">
      <selection activeCell="O14" sqref="O14"/>
    </sheetView>
  </sheetViews>
  <sheetFormatPr defaultRowHeight="13.8" x14ac:dyDescent="0.25"/>
  <cols>
    <col min="1" max="1" width="3" customWidth="1"/>
    <col min="2" max="2" width="37" customWidth="1"/>
    <col min="3" max="3" width="11.6640625" customWidth="1"/>
    <col min="5" max="5" width="11.33203125" customWidth="1"/>
    <col min="6" max="6" width="8.109375" customWidth="1"/>
    <col min="7" max="7" width="7.88671875" customWidth="1"/>
    <col min="8" max="8" width="6.77734375" customWidth="1"/>
    <col min="9" max="9" width="7.77734375" customWidth="1"/>
    <col min="13" max="13" width="10.21875" customWidth="1"/>
    <col min="14" max="14" width="4.5546875" customWidth="1"/>
    <col min="15" max="15" width="11" customWidth="1"/>
    <col min="16" max="16" width="7.88671875" customWidth="1"/>
    <col min="17" max="17" width="9" customWidth="1"/>
    <col min="18" max="18" width="8.77734375" customWidth="1"/>
    <col min="19" max="19" width="12.5546875" customWidth="1"/>
    <col min="20" max="20" width="9" customWidth="1"/>
  </cols>
  <sheetData>
    <row r="2" spans="2:19" ht="15.6" x14ac:dyDescent="0.3">
      <c r="B2" s="33" t="s">
        <v>39</v>
      </c>
    </row>
    <row r="3" spans="2:19" ht="14.4" thickBot="1" x14ac:dyDescent="0.3">
      <c r="F3" t="s">
        <v>1</v>
      </c>
      <c r="J3" t="s">
        <v>2</v>
      </c>
      <c r="O3" t="s">
        <v>1</v>
      </c>
      <c r="S3" t="s">
        <v>2</v>
      </c>
    </row>
    <row r="4" spans="2:19" x14ac:dyDescent="0.25">
      <c r="B4" t="s">
        <v>7</v>
      </c>
      <c r="C4" s="11">
        <v>8</v>
      </c>
      <c r="D4" t="s">
        <v>8</v>
      </c>
      <c r="F4" s="3"/>
      <c r="G4" s="4"/>
      <c r="H4" s="5"/>
      <c r="J4" s="1"/>
      <c r="O4" s="3"/>
      <c r="P4" s="4"/>
      <c r="Q4" s="5"/>
      <c r="S4" s="1"/>
    </row>
    <row r="5" spans="2:19" x14ac:dyDescent="0.25">
      <c r="B5" t="s">
        <v>18</v>
      </c>
      <c r="C5" s="11">
        <v>100</v>
      </c>
      <c r="D5" t="s">
        <v>8</v>
      </c>
      <c r="F5" s="6"/>
      <c r="G5" s="15" t="s">
        <v>16</v>
      </c>
      <c r="H5" s="7"/>
      <c r="J5" s="37" t="s">
        <v>14</v>
      </c>
      <c r="O5" s="6"/>
      <c r="P5" s="15" t="s">
        <v>17</v>
      </c>
      <c r="Q5" s="7"/>
      <c r="R5" s="12"/>
      <c r="S5" s="37" t="s">
        <v>4</v>
      </c>
    </row>
    <row r="6" spans="2:19" x14ac:dyDescent="0.25">
      <c r="B6" t="s">
        <v>6</v>
      </c>
      <c r="C6" s="11">
        <v>200</v>
      </c>
      <c r="D6" t="s">
        <v>0</v>
      </c>
      <c r="F6" s="6"/>
      <c r="H6" s="7"/>
      <c r="J6" s="12"/>
      <c r="O6" s="6"/>
      <c r="Q6" s="7"/>
      <c r="S6" s="12"/>
    </row>
    <row r="7" spans="2:19" ht="14.4" thickBot="1" x14ac:dyDescent="0.3">
      <c r="B7" t="s">
        <v>19</v>
      </c>
      <c r="C7" s="11">
        <v>5</v>
      </c>
      <c r="D7" t="s">
        <v>0</v>
      </c>
      <c r="F7" s="8"/>
      <c r="G7" s="9"/>
      <c r="H7" s="10"/>
      <c r="J7" s="2"/>
      <c r="O7" s="8"/>
      <c r="P7" s="9"/>
      <c r="Q7" s="10"/>
      <c r="S7" s="2"/>
    </row>
    <row r="9" spans="2:19" x14ac:dyDescent="0.25">
      <c r="B9" t="s">
        <v>5</v>
      </c>
      <c r="C9" s="13">
        <f>((C7*C5)+(C6*C4))/(C5+C4)</f>
        <v>19.444444444444443</v>
      </c>
      <c r="D9" t="s">
        <v>0</v>
      </c>
    </row>
    <row r="10" spans="2:19" x14ac:dyDescent="0.25">
      <c r="P10" s="38" t="s">
        <v>40</v>
      </c>
      <c r="S10" s="38" t="s">
        <v>40</v>
      </c>
    </row>
    <row r="11" spans="2:19" ht="14.4" thickBot="1" x14ac:dyDescent="0.3">
      <c r="B11" t="s">
        <v>22</v>
      </c>
      <c r="C11" s="16">
        <f>(C6-C7)/C6</f>
        <v>0.97499999999999998</v>
      </c>
      <c r="F11" t="s">
        <v>1</v>
      </c>
      <c r="J11" t="s">
        <v>2</v>
      </c>
    </row>
    <row r="12" spans="2:19" x14ac:dyDescent="0.25">
      <c r="B12" s="14" t="s">
        <v>21</v>
      </c>
      <c r="C12" s="17">
        <f>((C6/100)*C4*(60/C14))</f>
        <v>32</v>
      </c>
      <c r="D12" s="14" t="s">
        <v>13</v>
      </c>
      <c r="F12" s="3"/>
      <c r="G12" s="4"/>
      <c r="H12" s="5"/>
      <c r="J12" s="1"/>
    </row>
    <row r="13" spans="2:19" ht="14.4" thickBot="1" x14ac:dyDescent="0.3">
      <c r="B13" s="14"/>
      <c r="C13" s="14"/>
      <c r="D13" s="14"/>
      <c r="F13" s="6"/>
      <c r="G13" s="15" t="s">
        <v>17</v>
      </c>
      <c r="H13" s="7"/>
      <c r="I13" s="8" t="s">
        <v>38</v>
      </c>
      <c r="J13" s="37" t="s">
        <v>4</v>
      </c>
    </row>
    <row r="14" spans="2:19" x14ac:dyDescent="0.25">
      <c r="B14" t="s">
        <v>15</v>
      </c>
      <c r="C14" s="11">
        <v>30</v>
      </c>
      <c r="D14" t="s">
        <v>11</v>
      </c>
      <c r="F14" s="6"/>
      <c r="H14" s="7"/>
      <c r="J14" s="12"/>
    </row>
    <row r="15" spans="2:19" ht="14.4" thickBot="1" x14ac:dyDescent="0.3">
      <c r="C15" s="32"/>
      <c r="F15" s="8"/>
      <c r="G15" s="9"/>
      <c r="H15" s="10"/>
      <c r="J15" s="2"/>
    </row>
    <row r="17" spans="2:20" x14ac:dyDescent="0.25">
      <c r="C17" s="27"/>
      <c r="F17" t="s">
        <v>20</v>
      </c>
    </row>
    <row r="18" spans="2:20" x14ac:dyDescent="0.25">
      <c r="B18" s="28" t="s">
        <v>23</v>
      </c>
      <c r="C18" s="29">
        <f>C31+J31+O31</f>
        <v>13.78159567380867</v>
      </c>
      <c r="D18" t="s">
        <v>11</v>
      </c>
      <c r="F18" t="s">
        <v>3</v>
      </c>
    </row>
    <row r="19" spans="2:20" x14ac:dyDescent="0.25">
      <c r="B19" s="28" t="s">
        <v>26</v>
      </c>
      <c r="C19" s="13">
        <f>J31+O31</f>
        <v>5.6504885684302719</v>
      </c>
      <c r="D19" t="s">
        <v>11</v>
      </c>
    </row>
    <row r="22" spans="2:20" ht="15.6" x14ac:dyDescent="0.3">
      <c r="C22" s="33" t="s">
        <v>25</v>
      </c>
      <c r="J22" s="33" t="s">
        <v>24</v>
      </c>
      <c r="O22" s="34" t="s">
        <v>31</v>
      </c>
    </row>
    <row r="23" spans="2:20" s="19" customFormat="1" ht="14.4" thickBot="1" x14ac:dyDescent="0.3">
      <c r="B23" s="19" t="s">
        <v>30</v>
      </c>
      <c r="C23" s="22">
        <v>100</v>
      </c>
      <c r="D23" s="19" t="s">
        <v>8</v>
      </c>
      <c r="H23" s="20"/>
      <c r="I23" s="21"/>
      <c r="J23" s="22">
        <v>8</v>
      </c>
      <c r="K23" s="19" t="s">
        <v>8</v>
      </c>
    </row>
    <row r="24" spans="2:20" s="19" customFormat="1" ht="14.4" thickBot="1" x14ac:dyDescent="0.3">
      <c r="B24" s="19" t="s">
        <v>36</v>
      </c>
      <c r="C24" s="22">
        <v>10</v>
      </c>
      <c r="D24" s="25" t="s">
        <v>11</v>
      </c>
      <c r="E24" s="30" t="s">
        <v>28</v>
      </c>
      <c r="F24" s="31"/>
      <c r="H24" s="20"/>
      <c r="I24" s="21"/>
      <c r="J24" s="22">
        <v>10</v>
      </c>
      <c r="K24" s="25" t="s">
        <v>11</v>
      </c>
      <c r="L24" s="30" t="s">
        <v>28</v>
      </c>
      <c r="M24" s="31"/>
      <c r="O24" s="35"/>
      <c r="P24" s="35"/>
      <c r="Q24" s="35"/>
      <c r="R24" s="35"/>
      <c r="S24" s="35"/>
      <c r="T24" s="35"/>
    </row>
    <row r="25" spans="2:20" s="19" customFormat="1" x14ac:dyDescent="0.25">
      <c r="B25" s="19" t="s">
        <v>35</v>
      </c>
      <c r="C25" s="22">
        <v>19440</v>
      </c>
      <c r="D25" s="19" t="s">
        <v>12</v>
      </c>
      <c r="H25" s="20"/>
      <c r="I25" s="21"/>
      <c r="J25" s="22">
        <v>19440</v>
      </c>
      <c r="K25" s="19" t="s">
        <v>12</v>
      </c>
      <c r="O25" s="35"/>
      <c r="P25" s="36"/>
      <c r="Q25" s="35"/>
      <c r="R25" s="35"/>
      <c r="S25" s="35"/>
      <c r="T25" s="36"/>
    </row>
    <row r="26" spans="2:20" s="19" customFormat="1" ht="14.4" thickBot="1" x14ac:dyDescent="0.3">
      <c r="B26" s="19" t="s">
        <v>37</v>
      </c>
      <c r="C26" s="19">
        <v>5000</v>
      </c>
      <c r="D26" s="19" t="s">
        <v>12</v>
      </c>
      <c r="H26" s="20"/>
      <c r="I26" s="21"/>
      <c r="J26" s="19">
        <v>5000</v>
      </c>
      <c r="K26" s="19" t="s">
        <v>12</v>
      </c>
      <c r="O26" s="35"/>
      <c r="P26" s="35"/>
      <c r="Q26" s="35"/>
      <c r="R26" s="35"/>
      <c r="S26" s="35"/>
      <c r="T26" s="35"/>
    </row>
    <row r="27" spans="2:20" s="19" customFormat="1" ht="14.4" thickBot="1" x14ac:dyDescent="0.3">
      <c r="B27" s="19" t="s">
        <v>32</v>
      </c>
      <c r="C27" s="22">
        <v>16.7</v>
      </c>
      <c r="D27" s="26" t="s">
        <v>9</v>
      </c>
      <c r="E27" s="30" t="s">
        <v>29</v>
      </c>
      <c r="F27" s="31"/>
      <c r="H27" s="20"/>
      <c r="I27" s="21"/>
      <c r="J27" s="22">
        <v>16.7</v>
      </c>
      <c r="K27" s="26" t="s">
        <v>9</v>
      </c>
      <c r="L27" s="30" t="s">
        <v>29</v>
      </c>
      <c r="M27" s="31"/>
      <c r="O27" s="35"/>
      <c r="P27" s="35"/>
      <c r="Q27" s="35"/>
      <c r="R27" s="35"/>
      <c r="S27" s="35"/>
      <c r="T27" s="35"/>
    </row>
    <row r="28" spans="2:20" s="19" customFormat="1" x14ac:dyDescent="0.25">
      <c r="H28" s="20"/>
    </row>
    <row r="29" spans="2:20" s="19" customFormat="1" x14ac:dyDescent="0.25">
      <c r="B29" s="19" t="s">
        <v>33</v>
      </c>
      <c r="C29" s="24">
        <f>C23/C24*LN(C25/C26)</f>
        <v>13.578948865981925</v>
      </c>
      <c r="D29" s="25" t="s">
        <v>9</v>
      </c>
      <c r="H29" s="20"/>
      <c r="J29" s="24">
        <f>J23/J24*LN(J25/J26)</f>
        <v>1.0863159092785541</v>
      </c>
      <c r="K29" s="25" t="s">
        <v>9</v>
      </c>
    </row>
    <row r="30" spans="2:20" s="19" customFormat="1" x14ac:dyDescent="0.25">
      <c r="C30" s="21">
        <f>C29*3600/1000</f>
        <v>48.884215917534931</v>
      </c>
      <c r="D30" s="19" t="s">
        <v>10</v>
      </c>
      <c r="H30" s="20"/>
      <c r="J30" s="21">
        <f>J29*3600/1000</f>
        <v>3.9107372734027948</v>
      </c>
      <c r="K30" s="19" t="s">
        <v>10</v>
      </c>
      <c r="O30" s="19" t="s">
        <v>27</v>
      </c>
    </row>
    <row r="31" spans="2:20" s="19" customFormat="1" x14ac:dyDescent="0.25">
      <c r="B31" s="19" t="s">
        <v>34</v>
      </c>
      <c r="C31" s="23">
        <f>C23/C27*LN(C25/C26)</f>
        <v>8.1311071053783994</v>
      </c>
      <c r="D31" s="26" t="s">
        <v>11</v>
      </c>
      <c r="H31" s="20"/>
      <c r="J31" s="23">
        <f>J23/J27*LN(J25/J26)</f>
        <v>0.65048856843027192</v>
      </c>
      <c r="K31" s="26" t="s">
        <v>11</v>
      </c>
      <c r="O31" s="22">
        <v>5</v>
      </c>
      <c r="P31" s="19" t="s">
        <v>11</v>
      </c>
    </row>
    <row r="32" spans="2:20" s="19" customFormat="1" x14ac:dyDescent="0.25">
      <c r="H32" s="20"/>
      <c r="L32" s="20"/>
    </row>
    <row r="33" s="18" customFormat="1" x14ac:dyDescent="0.25"/>
  </sheetData>
  <mergeCells count="4">
    <mergeCell ref="E24:F24"/>
    <mergeCell ref="E27:F27"/>
    <mergeCell ref="L24:M24"/>
    <mergeCell ref="L27:M27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Calculation for HRS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jdz</dc:creator>
  <cp:lastModifiedBy>德志 姜</cp:lastModifiedBy>
  <dcterms:created xsi:type="dcterms:W3CDTF">2015-06-05T18:19:34Z</dcterms:created>
  <dcterms:modified xsi:type="dcterms:W3CDTF">2025-06-04T10:51:45Z</dcterms:modified>
</cp:coreProperties>
</file>